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17256" windowHeight="6612"/>
  </bookViews>
  <sheets>
    <sheet name="ZĂRNEȘT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  <c r="C7" i="1" l="1"/>
  <c r="D20" i="1"/>
  <c r="E20" i="1" s="1"/>
  <c r="F20" i="1" s="1"/>
  <c r="G20" i="1" s="1"/>
  <c r="H20" i="1" s="1"/>
  <c r="I20" i="1" s="1"/>
  <c r="J20" i="1" s="1"/>
  <c r="K20" i="1" s="1"/>
  <c r="B11" i="1"/>
  <c r="C9" i="1"/>
  <c r="D9" i="1" s="1"/>
  <c r="E9" i="1" s="1"/>
  <c r="F9" i="1" s="1"/>
  <c r="G9" i="1" s="1"/>
  <c r="H9" i="1" s="1"/>
  <c r="I9" i="1" s="1"/>
  <c r="J9" i="1" s="1"/>
  <c r="K9" i="1" s="1"/>
  <c r="D7" i="1"/>
  <c r="C11" i="1"/>
  <c r="B6" i="1"/>
  <c r="C10" i="1" l="1"/>
  <c r="D11" i="1"/>
  <c r="L20" i="1"/>
  <c r="B10" i="1"/>
  <c r="E7" i="1"/>
  <c r="C6" i="1"/>
  <c r="D6" i="1"/>
  <c r="E6" i="1" l="1"/>
  <c r="E11" i="1"/>
  <c r="F7" i="1"/>
  <c r="D10" i="1"/>
  <c r="B13" i="1"/>
  <c r="C13" i="1"/>
  <c r="C16" i="1" s="1"/>
  <c r="E10" i="1" l="1"/>
  <c r="B16" i="1"/>
  <c r="D13" i="1"/>
  <c r="D16" i="1" s="1"/>
  <c r="C14" i="1"/>
  <c r="C18" i="1"/>
  <c r="C19" i="1" s="1"/>
  <c r="F6" i="1"/>
  <c r="G7" i="1"/>
  <c r="F11" i="1"/>
  <c r="E13" i="1" l="1"/>
  <c r="E16" i="1" s="1"/>
  <c r="D14" i="1"/>
  <c r="D18" i="1"/>
  <c r="D19" i="1" s="1"/>
  <c r="B18" i="1"/>
  <c r="B14" i="1"/>
  <c r="F10" i="1"/>
  <c r="G6" i="1"/>
  <c r="H7" i="1"/>
  <c r="G11" i="1"/>
  <c r="B19" i="1" l="1"/>
  <c r="E14" i="1"/>
  <c r="E18" i="1"/>
  <c r="G10" i="1"/>
  <c r="I7" i="1"/>
  <c r="H11" i="1"/>
  <c r="H6" i="1"/>
  <c r="F13" i="1"/>
  <c r="E19" i="1"/>
  <c r="G13" i="1" l="1"/>
  <c r="G16" i="1" s="1"/>
  <c r="J7" i="1"/>
  <c r="I11" i="1"/>
  <c r="I6" i="1"/>
  <c r="H10" i="1"/>
  <c r="F16" i="1"/>
  <c r="I10" i="1" l="1"/>
  <c r="K7" i="1"/>
  <c r="J11" i="1"/>
  <c r="J6" i="1"/>
  <c r="F14" i="1"/>
  <c r="F18" i="1"/>
  <c r="H13" i="1"/>
  <c r="G14" i="1"/>
  <c r="G18" i="1"/>
  <c r="G19" i="1" s="1"/>
  <c r="H16" i="1" l="1"/>
  <c r="K11" i="1"/>
  <c r="K6" i="1"/>
  <c r="L7" i="1"/>
  <c r="L6" i="1" s="1"/>
  <c r="F19" i="1"/>
  <c r="J10" i="1"/>
  <c r="I13" i="1"/>
  <c r="I16" i="1" s="1"/>
  <c r="H18" i="1" l="1"/>
  <c r="H14" i="1"/>
  <c r="J13" i="1"/>
  <c r="I14" i="1"/>
  <c r="I18" i="1"/>
  <c r="I19" i="1" s="1"/>
  <c r="K10" i="1"/>
  <c r="L10" i="1" s="1"/>
  <c r="L11" i="1"/>
  <c r="J16" i="1" l="1"/>
  <c r="H19" i="1"/>
  <c r="K13" i="1"/>
  <c r="K16" i="1" s="1"/>
  <c r="K14" i="1" l="1"/>
  <c r="K18" i="1"/>
  <c r="K19" i="1" s="1"/>
  <c r="L13" i="1"/>
  <c r="J14" i="1"/>
  <c r="J18" i="1"/>
  <c r="L16" i="1"/>
  <c r="L14" i="1" s="1"/>
  <c r="J19" i="1" l="1"/>
  <c r="L19" i="1" s="1"/>
  <c r="L18" i="1"/>
</calcChain>
</file>

<file path=xl/sharedStrings.xml><?xml version="1.0" encoding="utf-8"?>
<sst xmlns="http://schemas.openxmlformats.org/spreadsheetml/2006/main" count="27" uniqueCount="26">
  <si>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</si>
  <si>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</si>
  <si>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</si>
  <si>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</si>
  <si>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</si>
  <si>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    Autobuz</t>
  </si>
  <si>
    <t xml:space="preserve">(Cunitar) Cost unitar per kilometru  </t>
  </si>
  <si>
    <t xml:space="preserve"> (I) Cost Total (Km efectuațiXc unitar/Km)</t>
  </si>
  <si>
    <t xml:space="preserve">        Autobuz</t>
  </si>
  <si>
    <t>(II)  (Pr) Profit rezonabil (%)</t>
  </si>
  <si>
    <t xml:space="preserve">              Profit rezonabil (lei)</t>
  </si>
  <si>
    <t xml:space="preserve">Venituri din servicii de transport public, </t>
  </si>
  <si>
    <t xml:space="preserve"> din care : </t>
  </si>
  <si>
    <t>Venituri din vânzări de titluri de călătorie</t>
  </si>
  <si>
    <t xml:space="preserve">Alte venituri în cadrul rețelei unde se prestează PSO :  </t>
  </si>
  <si>
    <t>(III) TOTAL VENITURI PLANIFICATE</t>
  </si>
  <si>
    <t>(C) TOTAL COMPENSAŢIE ANUALĂ PLANIFICATĂ (I-III+II), din care :</t>
  </si>
  <si>
    <t>Compensație ca diferențe de tarif (exclusiv TVA)</t>
  </si>
  <si>
    <t>Compensația :</t>
  </si>
  <si>
    <t>NOTE :</t>
  </si>
  <si>
    <t>procentuală a cheltuielilor.</t>
  </si>
  <si>
    <t>Anexa nr. 78 la Actul aditional nr. 1/2019</t>
  </si>
  <si>
    <r>
      <t>Anexa 17.6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indexed="8"/>
        <rFont val="Times New Roman"/>
        <family val="1"/>
      </rPr>
      <t>– Estimarea anuală a compensației pentru Comuna Cristian, Orașul Râșnov și Orașul Zărnești la Contractul de delegare a gestiunii serviciului de transport public local de calatori nr. 1/2018</t>
    </r>
  </si>
  <si>
    <t>1. Pentru anul în curs, estimările sunt realizate pentru perioada 03.12 - 31.12.2019</t>
  </si>
  <si>
    <t>2. Veniturile totale planificate sunt exprimate exclusiv TVA (+19%)</t>
  </si>
  <si>
    <t xml:space="preserve">3. Consiliile locale ale Unităților Administrtiv Teritoriale de pe tronson vor stabili de comun acord, prin Hotărări ale acestora, modalitatatea de împărțire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</si>
</sst>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4" fillId="2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/>
    <xf numFmtId="3" fontId="4" fillId="0" borderId="0" xfId="0" applyNumberFormat="1" applyFont="1"/>
    <xf numFmtId="3" fontId="7" fillId="0" borderId="0" xfId="0" applyNumberFormat="1" applyFont="1"/>
    <xf numFmtId="0" fontId="7" fillId="0" borderId="0" xfId="0" applyFont="1"/>
    <xf numFmtId="3" fontId="5" fillId="0" borderId="0" xfId="0" applyNumberFormat="1" applyFont="1"/>
    <xf numFmtId="43" fontId="8" fillId="0" borderId="0" xfId="1" applyFont="1"/>
    <xf numFmtId="43" fontId="9" fillId="0" borderId="0" xfId="1" applyFont="1"/>
    <xf numFmtId="43" fontId="10" fillId="0" borderId="0" xfId="1" applyFont="1"/>
    <xf numFmtId="43" fontId="11" fillId="0" borderId="0" xfId="1" applyFont="1"/>
    <xf numFmtId="4" fontId="5" fillId="0" borderId="0" xfId="0" applyNumberFormat="1" applyFont="1"/>
    <xf numFmtId="2" fontId="5" fillId="0" borderId="0" xfId="0" applyNumberFormat="1" applyFont="1"/>
    <xf numFmtId="0" fontId="12" fillId="0" borderId="0" xfId="0" applyFont="1"/>
    <xf numFmtId="10" fontId="12" fillId="0" borderId="0" xfId="2" applyNumberFormat="1" applyFont="1"/>
    <xf numFmtId="0" fontId="13" fillId="0" borderId="0" xfId="0" applyFont="1"/>
    <xf numFmtId="0" fontId="14" fillId="0" borderId="0" xfId="0" applyFont="1"/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wrapText="1"/>
    </xf>
    <xf numFmtId="0" fontId="4" fillId="2" borderId="0" xfId="0" applyFont="1" applyFill="1"/>
    <xf numFmtId="3" fontId="4" fillId="2" borderId="0" xfId="0" applyNumberFormat="1" applyFont="1" applyFill="1"/>
    <xf numFmtId="3" fontId="4" fillId="3" borderId="0" xfId="0" applyNumberFormat="1" applyFont="1" applyFill="1"/>
    <xf numFmtId="0" fontId="4" fillId="0" borderId="0" xfId="0" applyFont="1" applyAlignment="1">
      <alignment wrapText="1"/>
    </xf>
    <xf numFmtId="3" fontId="5" fillId="0" borderId="0" xfId="0" applyNumberFormat="1" applyFont="1" applyAlignment="1">
      <alignment horizontal="right" vertical="center"/>
    </xf>
    <xf numFmtId="3" fontId="0" fillId="0" borderId="0" xfId="0" applyNumberFormat="1"/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F27" sqref="F27"/>
    </sheetView>
  </sheetViews>
  <sheetFormatPr defaultColWidth="9" defaultRowHeight="14.4" x14ac:dyDescent="0.3"/>
  <cols>
    <col min="1" max="1" width="22.5546875" customWidth="1"/>
    <col min="2" max="2" width="7.6640625" customWidth="1"/>
    <col min="3" max="3" width="9.88671875" customWidth="1"/>
    <col min="4" max="4" width="10.109375" customWidth="1"/>
    <col min="5" max="6" width="10" customWidth="1"/>
    <col min="7" max="7" width="10.109375" customWidth="1"/>
    <col min="8" max="8" width="10" customWidth="1"/>
    <col min="9" max="11" width="9.88671875" customWidth="1"/>
    <col min="12" max="12" width="11" customWidth="1"/>
  </cols>
  <sheetData>
    <row r="1" spans="1:12" ht="15.6" x14ac:dyDescent="0.3">
      <c r="A1" s="1"/>
      <c r="H1" s="31" t="s">
        <v>21</v>
      </c>
      <c r="I1" s="31"/>
      <c r="J1" s="31"/>
      <c r="K1" s="31"/>
      <c r="L1" s="31"/>
    </row>
    <row r="2" spans="1:12" ht="15.6" customHeight="1" x14ac:dyDescent="0.3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28.8" customHeight="1" x14ac:dyDescent="0.3">
      <c r="A4" s="2" t="s">
        <v>0</v>
      </c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30" t="s">
        <v>2</v>
      </c>
    </row>
    <row r="5" spans="1:12" s="5" customFormat="1" x14ac:dyDescent="0.3">
      <c r="A5" s="3" t="s">
        <v>3</v>
      </c>
      <c r="B5" s="4">
        <v>2019</v>
      </c>
      <c r="C5" s="4">
        <v>2020</v>
      </c>
      <c r="D5" s="4">
        <v>2021</v>
      </c>
      <c r="E5" s="4">
        <v>2022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30"/>
    </row>
    <row r="6" spans="1:12" s="9" customFormat="1" x14ac:dyDescent="0.3">
      <c r="A6" s="6" t="s">
        <v>4</v>
      </c>
      <c r="B6" s="7">
        <f>B7</f>
        <v>131664.67199999999</v>
      </c>
      <c r="C6" s="8">
        <f>C7</f>
        <v>1695783.3599999999</v>
      </c>
      <c r="D6" s="8">
        <f t="shared" ref="D6:L6" si="0">D7</f>
        <v>1695783.3599999999</v>
      </c>
      <c r="E6" s="8">
        <f t="shared" si="0"/>
        <v>1695783.3599999999</v>
      </c>
      <c r="F6" s="8">
        <f t="shared" si="0"/>
        <v>1695783.3599999999</v>
      </c>
      <c r="G6" s="8">
        <f t="shared" si="0"/>
        <v>1695783.3599999999</v>
      </c>
      <c r="H6" s="8">
        <f t="shared" si="0"/>
        <v>1695783.3599999999</v>
      </c>
      <c r="I6" s="8">
        <f t="shared" si="0"/>
        <v>1695783.3599999999</v>
      </c>
      <c r="J6" s="8">
        <f t="shared" si="0"/>
        <v>1695783.3599999999</v>
      </c>
      <c r="K6" s="8">
        <f t="shared" si="0"/>
        <v>1695783.3599999999</v>
      </c>
      <c r="L6" s="8">
        <f t="shared" si="0"/>
        <v>15393714.911999997</v>
      </c>
    </row>
    <row r="7" spans="1:12" x14ac:dyDescent="0.3">
      <c r="A7" s="3" t="s">
        <v>5</v>
      </c>
      <c r="B7" s="10">
        <v>131664.67199999999</v>
      </c>
      <c r="C7" s="10">
        <f>141315.28*12</f>
        <v>1695783.3599999999</v>
      </c>
      <c r="D7" s="10">
        <f>C7</f>
        <v>1695783.3599999999</v>
      </c>
      <c r="E7" s="10">
        <f t="shared" ref="E7:K7" si="1">D7</f>
        <v>1695783.3599999999</v>
      </c>
      <c r="F7" s="10">
        <f t="shared" si="1"/>
        <v>1695783.3599999999</v>
      </c>
      <c r="G7" s="10">
        <f t="shared" si="1"/>
        <v>1695783.3599999999</v>
      </c>
      <c r="H7" s="10">
        <f t="shared" si="1"/>
        <v>1695783.3599999999</v>
      </c>
      <c r="I7" s="10">
        <f t="shared" si="1"/>
        <v>1695783.3599999999</v>
      </c>
      <c r="J7" s="10">
        <f t="shared" si="1"/>
        <v>1695783.3599999999</v>
      </c>
      <c r="K7" s="10">
        <f t="shared" si="1"/>
        <v>1695783.3599999999</v>
      </c>
      <c r="L7" s="10">
        <f>SUM(B7:K7)</f>
        <v>15393714.911999997</v>
      </c>
    </row>
    <row r="8" spans="1:12" s="14" customFormat="1" x14ac:dyDescent="0.3">
      <c r="A8" s="11" t="s">
        <v>6</v>
      </c>
      <c r="B8" s="11">
        <v>6.95</v>
      </c>
      <c r="C8" s="12">
        <v>7.14</v>
      </c>
      <c r="D8" s="12">
        <v>7.33</v>
      </c>
      <c r="E8" s="12">
        <v>7.52</v>
      </c>
      <c r="F8" s="12">
        <v>7.71</v>
      </c>
      <c r="G8" s="12">
        <v>7.9</v>
      </c>
      <c r="H8" s="12">
        <v>8.09</v>
      </c>
      <c r="I8" s="12">
        <v>8.2799999999999994</v>
      </c>
      <c r="J8" s="12">
        <v>8.4700000000000006</v>
      </c>
      <c r="K8" s="12">
        <v>8.66</v>
      </c>
      <c r="L8" s="13"/>
    </row>
    <row r="9" spans="1:12" x14ac:dyDescent="0.3">
      <c r="A9" s="3" t="s">
        <v>5</v>
      </c>
      <c r="B9" s="15">
        <v>6.95</v>
      </c>
      <c r="C9" s="16">
        <f>B9+0.19</f>
        <v>7.1400000000000006</v>
      </c>
      <c r="D9" s="16">
        <f t="shared" ref="D9:K9" si="2">C9+0.19</f>
        <v>7.330000000000001</v>
      </c>
      <c r="E9" s="16">
        <f t="shared" si="2"/>
        <v>7.5200000000000014</v>
      </c>
      <c r="F9" s="16">
        <f t="shared" si="2"/>
        <v>7.7100000000000017</v>
      </c>
      <c r="G9" s="16">
        <f t="shared" si="2"/>
        <v>7.9000000000000021</v>
      </c>
      <c r="H9" s="16">
        <f t="shared" si="2"/>
        <v>8.0900000000000016</v>
      </c>
      <c r="I9" s="16">
        <f t="shared" si="2"/>
        <v>8.2800000000000011</v>
      </c>
      <c r="J9" s="16">
        <f t="shared" si="2"/>
        <v>8.4700000000000006</v>
      </c>
      <c r="K9" s="16">
        <f t="shared" si="2"/>
        <v>8.66</v>
      </c>
      <c r="L9" s="3"/>
    </row>
    <row r="10" spans="1:12" x14ac:dyDescent="0.3">
      <c r="A10" s="6" t="s">
        <v>7</v>
      </c>
      <c r="B10" s="7">
        <f t="shared" ref="B10:K10" si="3">SUM(B11:B11)</f>
        <v>915069.47039999999</v>
      </c>
      <c r="C10" s="7">
        <f t="shared" si="3"/>
        <v>12107893.190400001</v>
      </c>
      <c r="D10" s="7">
        <f t="shared" si="3"/>
        <v>12430092.028800001</v>
      </c>
      <c r="E10" s="7">
        <f t="shared" si="3"/>
        <v>12752290.867200002</v>
      </c>
      <c r="F10" s="7">
        <f t="shared" si="3"/>
        <v>13074489.705600003</v>
      </c>
      <c r="G10" s="7">
        <f t="shared" si="3"/>
        <v>13396688.544000003</v>
      </c>
      <c r="H10" s="7">
        <f t="shared" si="3"/>
        <v>13718887.382400002</v>
      </c>
      <c r="I10" s="7">
        <f t="shared" si="3"/>
        <v>14041086.220800001</v>
      </c>
      <c r="J10" s="7">
        <f t="shared" si="3"/>
        <v>14363285.0592</v>
      </c>
      <c r="K10" s="7">
        <f t="shared" si="3"/>
        <v>14685483.897599999</v>
      </c>
      <c r="L10" s="7">
        <f>SUM(B10:K10)</f>
        <v>121485266.36640002</v>
      </c>
    </row>
    <row r="11" spans="1:12" x14ac:dyDescent="0.3">
      <c r="A11" s="3" t="s">
        <v>8</v>
      </c>
      <c r="B11" s="10">
        <f t="shared" ref="B11:K11" si="4">B7*B9</f>
        <v>915069.47039999999</v>
      </c>
      <c r="C11" s="10">
        <f t="shared" si="4"/>
        <v>12107893.190400001</v>
      </c>
      <c r="D11" s="10">
        <f t="shared" si="4"/>
        <v>12430092.028800001</v>
      </c>
      <c r="E11" s="10">
        <f t="shared" si="4"/>
        <v>12752290.867200002</v>
      </c>
      <c r="F11" s="10">
        <f t="shared" si="4"/>
        <v>13074489.705600003</v>
      </c>
      <c r="G11" s="10">
        <f t="shared" si="4"/>
        <v>13396688.544000003</v>
      </c>
      <c r="H11" s="10">
        <f t="shared" si="4"/>
        <v>13718887.382400002</v>
      </c>
      <c r="I11" s="10">
        <f t="shared" si="4"/>
        <v>14041086.220800001</v>
      </c>
      <c r="J11" s="10">
        <f t="shared" si="4"/>
        <v>14363285.0592</v>
      </c>
      <c r="K11" s="10">
        <f t="shared" si="4"/>
        <v>14685483.897599999</v>
      </c>
      <c r="L11" s="10">
        <f>SUM(B11:K11)</f>
        <v>121485266.36640002</v>
      </c>
    </row>
    <row r="12" spans="1:12" s="20" customFormat="1" x14ac:dyDescent="0.3">
      <c r="A12" s="17" t="s">
        <v>9</v>
      </c>
      <c r="B12" s="18">
        <v>5.0700000000000002E-2</v>
      </c>
      <c r="C12" s="18">
        <v>5.0700000000000002E-2</v>
      </c>
      <c r="D12" s="18">
        <v>5.0700000000000002E-2</v>
      </c>
      <c r="E12" s="18">
        <v>5.0700000000000002E-2</v>
      </c>
      <c r="F12" s="18">
        <v>5.0700000000000002E-2</v>
      </c>
      <c r="G12" s="18">
        <v>5.0700000000000002E-2</v>
      </c>
      <c r="H12" s="18">
        <v>5.0700000000000002E-2</v>
      </c>
      <c r="I12" s="18">
        <v>5.0700000000000002E-2</v>
      </c>
      <c r="J12" s="18">
        <v>5.0700000000000002E-2</v>
      </c>
      <c r="K12" s="18">
        <v>5.0700000000000002E-2</v>
      </c>
      <c r="L12" s="19"/>
    </row>
    <row r="13" spans="1:12" s="9" customFormat="1" x14ac:dyDescent="0.3">
      <c r="A13" s="6" t="s">
        <v>10</v>
      </c>
      <c r="B13" s="7">
        <f t="shared" ref="B13:K13" si="5">B10*B12</f>
        <v>46394.022149280005</v>
      </c>
      <c r="C13" s="7">
        <f t="shared" si="5"/>
        <v>613870.18475328002</v>
      </c>
      <c r="D13" s="7">
        <f t="shared" si="5"/>
        <v>630205.66586016014</v>
      </c>
      <c r="E13" s="7">
        <f t="shared" si="5"/>
        <v>646541.14696704014</v>
      </c>
      <c r="F13" s="7">
        <f t="shared" si="5"/>
        <v>662876.62807392015</v>
      </c>
      <c r="G13" s="7">
        <f t="shared" si="5"/>
        <v>679212.10918080015</v>
      </c>
      <c r="H13" s="7">
        <f t="shared" si="5"/>
        <v>695547.59028768016</v>
      </c>
      <c r="I13" s="7">
        <f t="shared" si="5"/>
        <v>711883.07139456004</v>
      </c>
      <c r="J13" s="7">
        <f t="shared" si="5"/>
        <v>728218.55250144005</v>
      </c>
      <c r="K13" s="7">
        <f t="shared" si="5"/>
        <v>744554.03360831994</v>
      </c>
      <c r="L13" s="7">
        <f>SUM(B13:K13)</f>
        <v>6159303.0047764815</v>
      </c>
    </row>
    <row r="14" spans="1:12" x14ac:dyDescent="0.3">
      <c r="A14" s="6" t="s">
        <v>11</v>
      </c>
      <c r="B14" s="7">
        <f t="shared" ref="B14:L14" si="6">B16</f>
        <v>961463.54324927996</v>
      </c>
      <c r="C14" s="7">
        <f t="shared" si="6"/>
        <v>12721763.42585328</v>
      </c>
      <c r="D14" s="7">
        <f t="shared" si="6"/>
        <v>13060297.74536016</v>
      </c>
      <c r="E14" s="7">
        <f t="shared" si="6"/>
        <v>13398832.064867042</v>
      </c>
      <c r="F14" s="7">
        <f t="shared" si="6"/>
        <v>13737366.384373922</v>
      </c>
      <c r="G14" s="7">
        <f t="shared" si="6"/>
        <v>14075900.703880804</v>
      </c>
      <c r="H14" s="7">
        <f t="shared" si="6"/>
        <v>14414435.023387682</v>
      </c>
      <c r="I14" s="7">
        <f t="shared" si="6"/>
        <v>14752969.342894562</v>
      </c>
      <c r="J14" s="7">
        <f t="shared" si="6"/>
        <v>15091503.66240144</v>
      </c>
      <c r="K14" s="7">
        <f t="shared" si="6"/>
        <v>15430037.981908318</v>
      </c>
      <c r="L14" s="7">
        <f t="shared" si="6"/>
        <v>127644569.87817648</v>
      </c>
    </row>
    <row r="15" spans="1:12" x14ac:dyDescent="0.3">
      <c r="A15" s="6" t="s">
        <v>12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3">
      <c r="A16" s="3" t="s">
        <v>13</v>
      </c>
      <c r="B16" s="10">
        <f t="shared" ref="B16:K16" si="7">SUM(B11:B13)</f>
        <v>961463.54324927996</v>
      </c>
      <c r="C16" s="10">
        <f t="shared" si="7"/>
        <v>12721763.42585328</v>
      </c>
      <c r="D16" s="21">
        <f t="shared" si="7"/>
        <v>13060297.74536016</v>
      </c>
      <c r="E16" s="21">
        <f t="shared" si="7"/>
        <v>13398832.064867042</v>
      </c>
      <c r="F16" s="21">
        <f t="shared" si="7"/>
        <v>13737366.384373922</v>
      </c>
      <c r="G16" s="21">
        <f t="shared" si="7"/>
        <v>14075900.703880804</v>
      </c>
      <c r="H16" s="21">
        <f t="shared" si="7"/>
        <v>14414435.023387682</v>
      </c>
      <c r="I16" s="21">
        <f t="shared" si="7"/>
        <v>14752969.342894562</v>
      </c>
      <c r="J16" s="21">
        <f t="shared" si="7"/>
        <v>15091503.66240144</v>
      </c>
      <c r="K16" s="21">
        <f t="shared" si="7"/>
        <v>15430037.981908318</v>
      </c>
      <c r="L16" s="10">
        <f>SUM(B16:K16)</f>
        <v>127644569.87817648</v>
      </c>
    </row>
    <row r="17" spans="1:12" ht="25.8" customHeight="1" x14ac:dyDescent="0.3">
      <c r="A17" s="22" t="s">
        <v>14</v>
      </c>
      <c r="B17" s="10"/>
      <c r="C17" s="10"/>
      <c r="D17" s="21"/>
      <c r="E17" s="21"/>
      <c r="F17" s="21"/>
      <c r="G17" s="21"/>
      <c r="H17" s="21"/>
      <c r="I17" s="21"/>
      <c r="J17" s="21"/>
      <c r="K17" s="21"/>
      <c r="L17" s="3"/>
    </row>
    <row r="18" spans="1:12" x14ac:dyDescent="0.3">
      <c r="A18" s="23" t="s">
        <v>15</v>
      </c>
      <c r="B18" s="24">
        <f t="shared" ref="B18:K18" si="8">SUM(B16:B17)</f>
        <v>961463.54324927996</v>
      </c>
      <c r="C18" s="24">
        <f t="shared" si="8"/>
        <v>12721763.42585328</v>
      </c>
      <c r="D18" s="24">
        <f t="shared" si="8"/>
        <v>13060297.74536016</v>
      </c>
      <c r="E18" s="24">
        <f t="shared" si="8"/>
        <v>13398832.064867042</v>
      </c>
      <c r="F18" s="24">
        <f t="shared" si="8"/>
        <v>13737366.384373922</v>
      </c>
      <c r="G18" s="24">
        <f t="shared" si="8"/>
        <v>14075900.703880804</v>
      </c>
      <c r="H18" s="24">
        <f t="shared" si="8"/>
        <v>14414435.023387682</v>
      </c>
      <c r="I18" s="24">
        <f t="shared" si="8"/>
        <v>14752969.342894562</v>
      </c>
      <c r="J18" s="24">
        <f t="shared" si="8"/>
        <v>15091503.66240144</v>
      </c>
      <c r="K18" s="24">
        <f t="shared" si="8"/>
        <v>15430037.981908318</v>
      </c>
      <c r="L18" s="25">
        <f>SUM(B18:K18)</f>
        <v>127644569.87817648</v>
      </c>
    </row>
    <row r="19" spans="1:12" ht="41.4" x14ac:dyDescent="0.3">
      <c r="A19" s="26" t="s">
        <v>16</v>
      </c>
      <c r="B19" s="7">
        <f t="shared" ref="B19:K19" si="9">IF((B10+B13-B18)&lt;B20,B20,(B10+B13-B18))</f>
        <v>208603.69747899161</v>
      </c>
      <c r="C19" s="7">
        <f t="shared" si="9"/>
        <v>2679240.3361344538</v>
      </c>
      <c r="D19" s="7">
        <f t="shared" si="9"/>
        <v>2679240.3361344538</v>
      </c>
      <c r="E19" s="7">
        <f t="shared" si="9"/>
        <v>2679240.3361344538</v>
      </c>
      <c r="F19" s="7">
        <f t="shared" si="9"/>
        <v>2679240.3361344538</v>
      </c>
      <c r="G19" s="7">
        <f t="shared" si="9"/>
        <v>2679240.3361344538</v>
      </c>
      <c r="H19" s="7">
        <f t="shared" si="9"/>
        <v>2679240.3361344538</v>
      </c>
      <c r="I19" s="7">
        <f t="shared" si="9"/>
        <v>2679240.3361344538</v>
      </c>
      <c r="J19" s="7">
        <f t="shared" si="9"/>
        <v>2679240.3361344538</v>
      </c>
      <c r="K19" s="7">
        <f t="shared" si="9"/>
        <v>2679240.3361344538</v>
      </c>
      <c r="L19" s="7">
        <f>SUM(B19:K19)</f>
        <v>24321766.722689074</v>
      </c>
    </row>
    <row r="20" spans="1:12" ht="27.6" x14ac:dyDescent="0.3">
      <c r="A20" s="22" t="s">
        <v>17</v>
      </c>
      <c r="B20" s="27">
        <f>248238.4/1.19</f>
        <v>208603.69747899161</v>
      </c>
      <c r="C20" s="21">
        <f>3188296/1.19</f>
        <v>2679240.3361344538</v>
      </c>
      <c r="D20" s="21">
        <f>C20</f>
        <v>2679240.3361344538</v>
      </c>
      <c r="E20" s="21">
        <f t="shared" ref="E20:K20" si="10">D20</f>
        <v>2679240.3361344538</v>
      </c>
      <c r="F20" s="21">
        <f t="shared" si="10"/>
        <v>2679240.3361344538</v>
      </c>
      <c r="G20" s="21">
        <f t="shared" si="10"/>
        <v>2679240.3361344538</v>
      </c>
      <c r="H20" s="21">
        <f t="shared" si="10"/>
        <v>2679240.3361344538</v>
      </c>
      <c r="I20" s="21">
        <f t="shared" si="10"/>
        <v>2679240.3361344538</v>
      </c>
      <c r="J20" s="21">
        <f t="shared" si="10"/>
        <v>2679240.3361344538</v>
      </c>
      <c r="K20" s="21">
        <f t="shared" si="10"/>
        <v>2679240.3361344538</v>
      </c>
      <c r="L20" s="21">
        <f>SUM(B20:K20)</f>
        <v>24321766.722689074</v>
      </c>
    </row>
    <row r="21" spans="1:12" x14ac:dyDescent="0.3">
      <c r="A21" s="22" t="s">
        <v>18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3" spans="1:12" x14ac:dyDescent="0.3">
      <c r="A23" s="9" t="s">
        <v>19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3">
      <c r="A25" s="9" t="s">
        <v>23</v>
      </c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3">
      <c r="A26" s="9" t="s">
        <v>24</v>
      </c>
    </row>
    <row r="27" spans="1:12" x14ac:dyDescent="0.3">
      <c r="A27" s="9" t="s">
        <v>25</v>
      </c>
    </row>
    <row r="28" spans="1:12" x14ac:dyDescent="0.3">
      <c r="A28" s="9" t="s">
        <v>20</v>
      </c>
    </row>
    <row r="29" spans="1:12" x14ac:dyDescent="0.3">
      <c r="A29" s="9"/>
    </row>
  </sheetData>
  <mergeCells count="4">
    <mergeCell ref="B4:K4"/>
    <mergeCell ref="L4:L5"/>
    <mergeCell ref="H1:L1"/>
    <mergeCell ref="A2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ZĂRNEȘTI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2019-09-24T06:01:23Z</cp:lastPrinted>
  <dcterms:created xsi:type="dcterms:W3CDTF">2019-09-10T11:52:44Z</dcterms:created>
  <dcterms:modified xsi:type="dcterms:W3CDTF">2019-10-04T08:48:00Z</dcterms:modified>
</cp:coreProperties>
</file>